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110bb58cd41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D ledger" sheetId="1" r:id="R9c0a55b68fa3411c"/>
    <x:sheet xmlns:r="http://schemas.openxmlformats.org/officeDocument/2006/relationships" name="3PL contract" sheetId="2" r:id="Rdadab2771e0c4d01"/>
    <x:sheet xmlns:r="http://schemas.openxmlformats.org/officeDocument/2006/relationships" name="Replenishment" sheetId="3" r:id="R73f375a007ec4220"/>
    <x:sheet xmlns:r="http://schemas.openxmlformats.org/officeDocument/2006/relationships" name="WMS ERP replay" sheetId="4" r:id="R8c9b550b37aa45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##"/>
    <x:numFmt numFmtId="201" formatCode="dd mmm yyyy"/>
    <x:numFmt numFmtId="202" formatCode="#,##0"/>
  </x:numFmts>
  <x:fonts count="7">
    <x:font>
      <x:sz val="11"/>
      <x:name val="Carlito"/>
    </x:font>
    <x:font>
      <x:sz val="11"/>
      <x:color rgb="FF243247"/>
      <x:name val="Arial"/>
    </x:font>
    <x:font>
      <x:b/>
      <x:sz val="15"/>
      <x:color rgb="FF233348"/>
      <x:name val="Arial"/>
    </x:font>
    <x:font>
      <x:i/>
      <x:sz val="11"/>
      <x:color rgb="FF5E6B79"/>
      <x:name val="Arial"/>
    </x:font>
    <x:font>
      <x:b/>
      <x:sz val="11"/>
      <x:color rgb="FFFFFFFF"/>
      <x:name val="Arial"/>
    </x:font>
    <x:font>
      <x:b/>
      <x:sz val="13"/>
      <x:color rgb="FF243247"/>
      <x:name val="Arial"/>
    </x:font>
    <x:font>
      <x:sz val="11"/>
      <x:color rgb="FF2457A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33348"/>
      </x:patternFill>
    </x:fill>
    <x:fill>
      <x:patternFill patternType="solid">
        <x:fgColor rgb="FFEDF3F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/>
    <x:xf numFmtId="20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6" fillId="3" borderId="0" xfId="0" applyNumberFormat="1" applyFont="1" applyFill="1" applyBorder="1"/>
    <x:xf numFmtId="201" fontId="1" fillId="0" borderId="0" xfId="0" applyNumberFormat="1" applyFont="1" applyFill="1" applyBorder="1"/>
    <x:xf numFmtId="202" fontId="5" fillId="0" borderId="0" xfId="0" applyNumberFormat="1" applyFont="1" applyFill="1" applyBorder="1"/>
    <x:xf numFmtId="202" fontId="1" fillId="0" borderId="0" xfId="0" applyNumberFormat="1" applyFont="1" applyFill="1" applyBorder="1"/>
    <x:xf numFmtId="202" fontId="4" fillId="2" borderId="0" xfId="0" applyNumberFormat="1" applyFont="1" applyFill="1" applyBorder="1" applyAlignment="1">
      <x:alignment horizontal="center"/>
    </x:xf>
    <x:xf numFmtId="202" fontId="6" fillId="3" borderId="0" xfId="0" applyNumberFormat="1" applyFont="1" applyFill="1" applyBorder="1"/>
    <x:xf numFmtId="202" fontId="4" fillId="2" borderId="0" xfId="0" applyNumberFormat="1" applyFont="1" applyFill="1" applyBorder="1"/>
    <x:xf numFmtId="202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fa805dc06d4ee0" /><Relationship Type="http://schemas.openxmlformats.org/officeDocument/2006/relationships/theme" Target="/xl/theme/theme1.xml" Id="R65b36104645b44c5" /><Relationship Type="http://schemas.openxmlformats.org/officeDocument/2006/relationships/sharedStrings" Target="/xl/sharedStrings.xml" Id="R2cbe675f53654edf" /><Relationship Type="http://schemas.openxmlformats.org/officeDocument/2006/relationships/worksheet" Target="/xl/worksheets/sheet1.xml" Id="R9c0a55b68fa3411c" /><Relationship Type="http://schemas.openxmlformats.org/officeDocument/2006/relationships/worksheet" Target="/xl/worksheets/sheet2.xml" Id="Rdadab2771e0c4d01" /><Relationship Type="http://schemas.openxmlformats.org/officeDocument/2006/relationships/worksheet" Target="/xl/worksheets/sheet3.xml" Id="R73f375a007ec4220" /><Relationship Type="http://schemas.openxmlformats.org/officeDocument/2006/relationships/worksheet" Target="/xl/worksheets/sheet4.xml" Id="R8c9b550b37aa459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6" hidden="0" customWidth="1"/>
    <x:col min="2" max="2" width="16" hidden="0" customWidth="1"/>
    <x:col min="3" max="3" width="23" hidden="0" customWidth="1"/>
    <x:col min="4" max="4" width="3" hidden="0" customWidth="1"/>
    <x:col min="5" max="5" width="72" hidden="0" customWidth="1"/>
    <x:col min="6" max="6" width="19" hidden="0" customWidth="1"/>
  </x:cols>
  <x:sheetData>
    <x:row r="1" ht="23" customHeight="1">
      <x:c r="A1" s="1"/>
      <x:c r="B1" s="1"/>
      <x:c r="C1" s="1"/>
      <x:c r="D1" s="1"/>
      <x:c r="E1" s="1"/>
      <x:c r="F1" s="1"/>
    </x:row>
    <x:row r="2" ht="23" customHeight="1">
      <x:c r="A2" s="2" t="str">
        <x:v>COD reconciliation</x:v>
      </x:c>
      <x:c r="B2" s="1"/>
      <x:c r="C2" s="1"/>
      <x:c r="D2" s="1"/>
      <x:c r="E2" s="1"/>
      <x:c r="F2" s="1"/>
    </x:row>
    <x:row r="3" ht="23" customHeight="1">
      <x:c r="A3" s="3" t="str">
        <x:v>Illustrative inputs. INR and cartons as labelled.</x:v>
      </x:c>
      <x:c r="B3" s="1"/>
      <x:c r="C3" s="1"/>
      <x:c r="D3" s="1"/>
      <x:c r="E3" s="1" t="str">
        <x:v>Blue cells are editable. Results recalculate from those inputs.</x:v>
      </x:c>
      <x:c r="F3" s="1"/>
    </x:row>
    <x:row r="4" ht="26" customHeight="1">
      <x:c r="A4" s="7" t="str">
        <x:v>Result</x:v>
      </x:c>
      <x:c r="B4" s="7" t="str">
        <x:v>Unit</x:v>
      </x:c>
      <x:c r="C4" s="7" t="str">
        <x:v>Calculated value</x:v>
      </x:c>
      <x:c r="D4" s="1"/>
      <x:c r="E4" s="1"/>
      <x:c r="F4" s="1"/>
    </x:row>
    <x:row r="5" ht="23" customHeight="1">
      <x:c r="A5" s="1" t="str">
        <x:v>Signed residual, not case total</x:v>
      </x:c>
      <x:c r="B5" s="1" t="str">
        <x:v>INR</x:v>
      </x:c>
      <x:c r="C5" s="13" t="n">
        <x:f>C21</x:f>
        <x:v>550</x:v>
      </x:c>
      <x:c r="D5" s="1"/>
      <x:c r="E5" s="1"/>
      <x:c r="F5" s="1"/>
    </x:row>
    <x:row r="6" ht="23" customHeight="1">
      <x:c r="A6" s="1" t="str">
        <x:v>Statement-to-cash balance</x:v>
      </x:c>
      <x:c r="B6" s="1" t="str">
        <x:v>INR</x:v>
      </x:c>
      <x:c r="C6" s="13" t="n">
        <x:f>C19</x:f>
        <x:v>400</x:v>
      </x:c>
      <x:c r="D6" s="1"/>
      <x:c r="E6" s="1"/>
      <x:c r="F6" s="1"/>
    </x:row>
    <x:row r="7" ht="34" customHeight="1">
      <x:c r="A7" s="1" t="str">
        <x:v>Unsupported deductions</x:v>
      </x:c>
      <x:c r="B7" s="1" t="str">
        <x:v>INR</x:v>
      </x:c>
      <x:c r="C7" s="18" t="n">
        <x:f>C20</x:f>
        <x:v>150</x:v>
      </x:c>
      <x:c r="D7" s="1"/>
      <x:c r="E7" s="1"/>
      <x:c r="F7" s="1"/>
    </x:row>
    <x:row r="8" ht="23" customHeight="1">
      <x:c r="A8" s="3" t="str">
        <x:v>Source: original teaching examples by Vikasraj Yadav, 15 Oct 2026.</x:v>
      </x:c>
      <x:c r="B8" s="1"/>
      <x:c r="C8" s="14"/>
      <x:c r="D8" s="1"/>
      <x:c r="E8" s="1"/>
      <x:c r="F8" s="1"/>
    </x:row>
    <x:row r="9" ht="23" customHeight="1">
      <x:c r="A9" s="6" t="str">
        <x:v>Input</x:v>
      </x:c>
      <x:c r="B9" s="6" t="str">
        <x:v>Unit</x:v>
      </x:c>
      <x:c r="C9" s="15" t="str">
        <x:v>Editable value</x:v>
      </x:c>
      <x:c r="D9" s="1"/>
      <x:c r="E9" s="1"/>
      <x:c r="F9" s="1"/>
    </x:row>
    <x:row r="10" ht="23" customHeight="1">
      <x:c r="A10" s="1" t="str">
        <x:v>Confirmed gross obligation</x:v>
      </x:c>
      <x:c r="B10" s="1" t="str">
        <x:v>INR</x:v>
      </x:c>
      <x:c r="C10" s="16" t="n">
        <x:v>20000</x:v>
      </x:c>
      <x:c r="D10" s="1"/>
      <x:c r="E10" s="1" t="str">
        <x:v>Ten delivered orders; obligation independently confirmed.</x:v>
      </x:c>
      <x:c r="F10" s="1"/>
    </x:row>
    <x:row r="11" ht="23" customHeight="1">
      <x:c r="A11" s="1" t="str">
        <x:v>Statement deductions</x:v>
      </x:c>
      <x:c r="B11" s="1" t="str">
        <x:v>INR</x:v>
      </x:c>
      <x:c r="C11" s="16" t="n">
        <x:v>600</x:v>
      </x:c>
      <x:c r="D11" s="1"/>
      <x:c r="E11" s="1" t="str">
        <x:v>Amounts claimed by the courier; not automatically approved.</x:v>
      </x:c>
      <x:c r="F11" s="1"/>
    </x:row>
    <x:row r="12" ht="23" customHeight="1">
      <x:c r="A12" s="1" t="str">
        <x:v>Approved deductions</x:v>
      </x:c>
      <x:c r="B12" s="1" t="str">
        <x:v>INR</x:v>
      </x:c>
      <x:c r="C12" s="16" t="n">
        <x:v>450</x:v>
      </x:c>
      <x:c r="D12" s="1"/>
      <x:c r="E12" s="1" t="str">
        <x:v>Unsupported balance stays a separate dispute.</x:v>
      </x:c>
      <x:c r="F12" s="1"/>
    </x:row>
    <x:row r="13" ht="23" customHeight="1">
      <x:c r="A13" s="1" t="str">
        <x:v>Identified bank receipt</x:v>
      </x:c>
      <x:c r="B13" s="1" t="str">
        <x:v>INR</x:v>
      </x:c>
      <x:c r="C13" s="16" t="n">
        <x:v>19000</x:v>
      </x:c>
      <x:c r="D13" s="1"/>
      <x:c r="E13" s="1" t="str">
        <x:v>Only confirmed cash allocated to this batch.</x:v>
      </x:c>
      <x:c r="F13" s="1"/>
    </x:row>
    <x:row r="14" ht="23" customHeight="1">
      <x:c r="A14" s="1" t="str">
        <x:v>Later identified bank credit</x:v>
      </x:c>
      <x:c r="B14" s="1" t="str">
        <x:v>INR</x:v>
      </x:c>
      <x:c r="C14" s="16" t="n">
        <x:v>0</x:v>
      </x:c>
      <x:c r="D14" s="1"/>
      <x:c r="E14" s="1" t="str">
        <x:v>A real zero means no later credit has been identified.</x:v>
      </x:c>
      <x:c r="F14" s="1"/>
    </x:row>
    <x:row r="15" ht="23" customHeight="1">
      <x:c r="A15" s="1"/>
      <x:c r="B15" s="1"/>
      <x:c r="C15" s="14"/>
      <x:c r="D15" s="1"/>
      <x:c r="E15" s="1"/>
      <x:c r="F15" s="1"/>
    </x:row>
    <x:row r="16" ht="23" customHeight="1">
      <x:c r="A16" s="1" t="str">
        <x:v>Source population complete</x:v>
      </x:c>
      <x:c r="B16" s="1" t="str">
        <x:v>Yes / No</x:v>
      </x:c>
      <x:c r="C16" s="16" t="str">
        <x:v>Yes</x:v>
      </x:c>
      <x:c r="D16" s="1"/>
      <x:c r="E16" s="1" t="str">
        <x:v>Select No if the expected statement or obligation rows are missing.</x:v>
      </x:c>
      <x:c r="F16" s="1"/>
    </x:row>
    <x:row r="17" ht="23" customHeight="1">
      <x:c r="A17" s="1" t="str">
        <x:v>Inputs and source coverage</x:v>
      </x:c>
      <x:c r="B17" s="1" t="str">
        <x:v>Status</x:v>
      </x:c>
      <x:c r="C17" s="14" t="str">
        <x:f>IF(AND(COUNT(C10:C14)=5,C16="Yes",C12&lt;=C11),"Complete","Missing or invalid input")</x:f>
        <x:v>Complete</x:v>
      </x:c>
      <x:c r="D17" s="1"/>
      <x:c r="E17" s="1"/>
      <x:c r="F17" s="1"/>
    </x:row>
    <x:row r="18" ht="23" customHeight="1">
      <x:c r="A18" s="1" t="str">
        <x:v>Statement net</x:v>
      </x:c>
      <x:c r="B18" s="1" t="str">
        <x:v>INR</x:v>
      </x:c>
      <x:c r="C18" s="14" t="n">
        <x:f>IF(C17="Complete",C10-C11,"n.a.")</x:f>
        <x:v>19400</x:v>
      </x:c>
      <x:c r="D18" s="1"/>
      <x:c r="E18" s="1"/>
      <x:c r="F18" s="1"/>
    </x:row>
    <x:row r="19" ht="23" customHeight="1">
      <x:c r="A19" s="1" t="str">
        <x:v>Statement less identified cash</x:v>
      </x:c>
      <x:c r="B19" s="1" t="str">
        <x:v>INR</x:v>
      </x:c>
      <x:c r="C19" s="14" t="n">
        <x:f>IF(C17="Complete",C18-C13-C14,"n.a.")</x:f>
        <x:v>400</x:v>
      </x:c>
      <x:c r="D19" s="1"/>
      <x:c r="E19" s="1" t="str">
        <x:v>Negative values remain visible as a surplus to investigate.</x:v>
      </x:c>
      <x:c r="F19" s="1"/>
    </x:row>
    <x:row r="20" ht="23" customHeight="1">
      <x:c r="A20" s="1" t="str">
        <x:v>Deduction dispute</x:v>
      </x:c>
      <x:c r="B20" s="1" t="str">
        <x:v>INR</x:v>
      </x:c>
      <x:c r="C20" s="14" t="n">
        <x:f>IF(C17="Complete",C11-C12,"n.a.")</x:f>
        <x:v>150</x:v>
      </x:c>
      <x:c r="D20" s="1"/>
      <x:c r="E20" s="1"/>
      <x:c r="F20" s="1"/>
    </x:row>
    <x:row r="21" ht="23" customHeight="1">
      <x:c r="A21" s="1" t="str">
        <x:v>Gross less supported resolution</x:v>
      </x:c>
      <x:c r="B21" s="1" t="str">
        <x:v>INR</x:v>
      </x:c>
      <x:c r="C21" s="14" t="n">
        <x:f>IF(C17="Complete",C10-C12-C13-C14,"n.a.")</x:f>
        <x:v>550</x:v>
      </x:c>
      <x:c r="D21" s="1"/>
      <x:c r="E21" s="1"/>
      <x:c r="F21" s="1"/>
    </x:row>
    <x:row r="22" ht="23" customHeight="1">
      <x:c r="A22" s="1" t="str">
        <x:v>Cash gap plus deduction dispute</x:v>
      </x:c>
      <x:c r="B22" s="1" t="str">
        <x:v>INR</x:v>
      </x:c>
      <x:c r="C22" s="14" t="n">
        <x:f>IF(C17="Complete",C19+C20,"n.a.")</x:f>
        <x:v>550</x:v>
      </x:c>
      <x:c r="D22" s="1"/>
      <x:c r="E22" s="1"/>
      <x:c r="F22" s="1"/>
    </x:row>
    <x:row r="23" ht="23" customHeight="1">
      <x:c r="A23" s="1"/>
      <x:c r="B23" s="1"/>
      <x:c r="C23" s="14"/>
      <x:c r="D23" s="1"/>
      <x:c r="E23" s="1"/>
      <x:c r="F23" s="1"/>
    </x:row>
    <x:row r="24" ht="23" customHeight="1">
      <x:c r="A24" s="1"/>
      <x:c r="B24" s="1"/>
      <x:c r="C24" s="14"/>
      <x:c r="D24" s="1"/>
      <x:c r="E24" s="1"/>
      <x:c r="F24" s="1"/>
    </x:row>
    <x:row r="25" ht="23" customHeight="1">
      <x:c r="A25" s="5" t="str">
        <x:v>One credit across two batches</x:v>
      </x:c>
      <x:c r="B25" s="5" t="str">
        <x:v>Unit</x:v>
      </x:c>
      <x:c r="C25" s="17" t="str">
        <x:v>Editable value</x:v>
      </x:c>
      <x:c r="D25" s="1"/>
      <x:c r="E25" s="1"/>
      <x:c r="F25" s="1"/>
    </x:row>
    <x:row r="26" ht="23" customHeight="1">
      <x:c r="A26" s="1" t="str">
        <x:v>Bank credit B-9</x:v>
      </x:c>
      <x:c r="B26" s="1" t="str">
        <x:v>INR</x:v>
      </x:c>
      <x:c r="C26" s="16" t="n">
        <x:v>9000</x:v>
      </x:c>
      <x:c r="D26" s="1"/>
      <x:c r="E26" s="1"/>
      <x:c r="F26" s="1"/>
    </x:row>
    <x:row r="27" ht="23" customHeight="1">
      <x:c r="A27" s="1"/>
      <x:c r="B27" s="1"/>
      <x:c r="C27" s="14"/>
      <x:c r="D27" s="1"/>
      <x:c r="E27" s="1"/>
      <x:c r="F27" s="1"/>
    </x:row>
    <x:row r="28" ht="23" customHeight="1">
      <x:c r="A28" s="1" t="str">
        <x:v>Batch</x:v>
      </x:c>
      <x:c r="B28" s="1" t="str">
        <x:v>Net outstanding</x:v>
      </x:c>
      <x:c r="C28" s="14" t="str">
        <x:v>Cash allocated</x:v>
      </x:c>
      <x:c r="D28" s="1"/>
      <x:c r="E28" s="1" t="str">
        <x:v>Batch</x:v>
      </x:c>
      <x:c r="F28" s="1" t="str">
        <x:v>Remaining</x:v>
      </x:c>
    </x:row>
    <x:row r="29" ht="23" customHeight="1">
      <x:c r="A29" s="1" t="str">
        <x:v>R1</x:v>
      </x:c>
      <x:c r="B29" s="16" t="n">
        <x:v>6000</x:v>
      </x:c>
      <x:c r="C29" s="16" t="n">
        <x:v>6000</x:v>
      </x:c>
      <x:c r="D29" s="1"/>
      <x:c r="E29" s="1" t="str">
        <x:v>R1</x:v>
      </x:c>
      <x:c r="F29" s="14" t="n">
        <x:f>IF(COUNT(B29:C29)=2,B29-C29,"n.a.")</x:f>
        <x:v>0</x:v>
      </x:c>
    </x:row>
    <x:row r="30" ht="23" customHeight="1">
      <x:c r="A30" s="1" t="str">
        <x:v>R2</x:v>
      </x:c>
      <x:c r="B30" s="16" t="n">
        <x:v>4000</x:v>
      </x:c>
      <x:c r="C30" s="16" t="n">
        <x:v>3000</x:v>
      </x:c>
      <x:c r="D30" s="1"/>
      <x:c r="E30" s="1" t="str">
        <x:v>R2</x:v>
      </x:c>
      <x:c r="F30" s="14" t="n">
        <x:f>IF(COUNT(B30:C30)=2,B30-C30,"n.a.")</x:f>
        <x:v>1000</x:v>
      </x:c>
    </x:row>
    <x:row r="31" ht="23" customHeight="1">
      <x:c r="A31" s="1"/>
      <x:c r="B31" s="1"/>
      <x:c r="C31" s="14"/>
      <x:c r="D31" s="1"/>
      <x:c r="E31" s="1"/>
      <x:c r="F31" s="1"/>
    </x:row>
    <x:row r="32" ht="23" customHeight="1">
      <x:c r="A32" s="1" t="str">
        <x:v>Allocated bank credit</x:v>
      </x:c>
      <x:c r="B32" s="1" t="str">
        <x:v>INR</x:v>
      </x:c>
      <x:c r="C32" s="14" t="n">
        <x:f>IF(COUNT(C29:C30)=2,SUM(C29:C30),"n.a.")</x:f>
        <x:v>9000</x:v>
      </x:c>
      <x:c r="D32" s="1"/>
      <x:c r="E32" s="1"/>
      <x:c r="F32" s="1"/>
    </x:row>
    <x:row r="33" ht="23" customHeight="1">
      <x:c r="A33" s="1" t="str">
        <x:v>Bank credit not allocated</x:v>
      </x:c>
      <x:c r="B33" s="1" t="str">
        <x:v>INR</x:v>
      </x:c>
      <x:c r="C33" s="14" t="n">
        <x:f>IF(AND(ISNUMBER(C26),ISNUMBER(C32)),C26-C32,"n.a.")</x:f>
        <x:v>0</x:v>
      </x:c>
      <x:c r="D33" s="1"/>
      <x:c r="E33" s="1"/>
      <x:c r="F33" s="1"/>
    </x:row>
    <x:row r="34" ht="23" customHeight="1">
      <x:c r="A34" s="1"/>
      <x:c r="B34" s="1"/>
      <x:c r="C34" s="14"/>
      <x:c r="D34" s="1"/>
      <x:c r="E34" s="1"/>
      <x:c r="F34" s="1"/>
    </x:row>
    <x:row r="35" ht="23" customHeight="1">
      <x:c r="A35" s="1" t="str">
        <x:v>Allocation result</x:v>
      </x:c>
      <x:c r="B35" s="1" t="str">
        <x:v>Status</x:v>
      </x:c>
      <x:c r="C35" s="14" t="str">
        <x:f>IF(COUNT(C26,B29:C30)=5,IF(OR(C29&gt;B29,C30&gt;B30,C29&lt;0,C30&lt;0,C33&lt;0),"Review allocation","Within limits"),"Missing input")</x:f>
        <x:v>Within limits</x:v>
      </x:c>
      <x:c r="D35" s="1"/>
      <x:c r="E35" s="1" t="str">
        <x:v>Bank and batch limits both apply; a matching total is insufficient.</x:v>
      </x:c>
      <x:c r="F35" s="1"/>
    </x:row>
    <x:row r="36" ht="23" customHeight="1">
      <x:c r="A36" s="1"/>
      <x:c r="B36" s="1"/>
      <x:c r="C36" s="1"/>
      <x:c r="D36" s="1"/>
      <x:c r="E36" s="1"/>
      <x:c r="F36" s="1"/>
    </x:row>
  </x:sheetData>
  <x:dataValidations count="1">
    <x:dataValidation type="list" sqref="C16">
      <x:formula1>"Yes,No"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6" hidden="0" customWidth="1"/>
    <x:col min="2" max="2" width="16" hidden="0" customWidth="1"/>
    <x:col min="3" max="3" width="23" hidden="0" customWidth="1"/>
    <x:col min="4" max="4" width="3" hidden="0" customWidth="1"/>
    <x:col min="5" max="5" width="72" hidden="0" customWidth="1"/>
    <x:col min="6" max="6" width="19" hidden="0" customWidth="1"/>
  </x:cols>
  <x:sheetData>
    <x:row r="1" ht="23" customHeight="1">
      <x:c r="A1" s="1"/>
      <x:c r="B1" s="1"/>
      <x:c r="C1" s="1"/>
      <x:c r="D1" s="1"/>
      <x:c r="E1" s="1"/>
      <x:c r="F1" s="1"/>
    </x:row>
    <x:row r="2" ht="23" customHeight="1">
      <x:c r="A2" s="2" t="str">
        <x:v>3PL contract evaluation</x:v>
      </x:c>
      <x:c r="B2" s="1"/>
      <x:c r="C2" s="1"/>
      <x:c r="D2" s="1"/>
      <x:c r="E2" s="1"/>
      <x:c r="F2" s="1"/>
    </x:row>
    <x:row r="3" ht="23" customHeight="1">
      <x:c r="A3" s="3" t="str">
        <x:v>Illustrative inputs. INR and cartons as labelled.</x:v>
      </x:c>
      <x:c r="B3" s="1"/>
      <x:c r="C3" s="1"/>
      <x:c r="D3" s="1"/>
      <x:c r="E3" s="1" t="str">
        <x:v>Blue cells are editable. Results recalculate from those inputs.</x:v>
      </x:c>
      <x:c r="F3" s="1"/>
    </x:row>
    <x:row r="4" ht="26" customHeight="1">
      <x:c r="A4" s="7" t="str">
        <x:v>Result</x:v>
      </x:c>
      <x:c r="B4" s="7" t="str">
        <x:v>Unit</x:v>
      </x:c>
      <x:c r="C4" s="7" t="str">
        <x:v>Calculated value</x:v>
      </x:c>
      <x:c r="D4" s="1"/>
      <x:c r="E4" s="1"/>
      <x:c r="F4" s="1"/>
    </x:row>
    <x:row r="5" ht="23" customHeight="1">
      <x:c r="A5" s="1" t="str">
        <x:v>Client B expected charge</x:v>
      </x:c>
      <x:c r="B5" s="1" t="str">
        <x:v>INR</x:v>
      </x:c>
      <x:c r="C5" s="13" t="n">
        <x:f>C21</x:f>
        <x:v>620</x:v>
      </x:c>
      <x:c r="D5" s="1"/>
      <x:c r="E5" s="1"/>
      <x:c r="F5" s="1"/>
    </x:row>
    <x:row r="6" ht="23" customHeight="1">
      <x:c r="A6" s="1" t="str">
        <x:v>Wrong-scope understatement</x:v>
      </x:c>
      <x:c r="B6" s="1" t="str">
        <x:v>INR</x:v>
      </x:c>
      <x:c r="C6" s="13" t="n">
        <x:f>C23</x:f>
        <x:v>80</x:v>
      </x:c>
      <x:c r="D6" s="1"/>
      <x:c r="E6" s="1"/>
      <x:c r="F6" s="1"/>
    </x:row>
    <x:row r="7" ht="34" customHeight="1">
      <x:c r="A7" s="1" t="str">
        <x:v>Calculation state</x:v>
      </x:c>
      <x:c r="B7" s="1" t="str">
        <x:v>Status</x:v>
      </x:c>
      <x:c r="C7" s="18" t="str">
        <x:f>C17</x:f>
        <x:v>Complete</x:v>
      </x:c>
      <x:c r="D7" s="1"/>
      <x:c r="E7" s="1"/>
      <x:c r="F7" s="1"/>
    </x:row>
    <x:row r="8" ht="23" customHeight="1">
      <x:c r="A8" s="3" t="str">
        <x:v>Source: original teaching examples by Vikasraj Yadav, 15 Oct 2026.</x:v>
      </x:c>
      <x:c r="B8" s="1"/>
      <x:c r="C8" s="14"/>
      <x:c r="D8" s="1"/>
      <x:c r="E8" s="1"/>
      <x:c r="F8" s="1"/>
    </x:row>
    <x:row r="9" ht="23" customHeight="1">
      <x:c r="A9" s="6" t="str">
        <x:v>Input</x:v>
      </x:c>
      <x:c r="B9" s="6" t="str">
        <x:v>Unit</x:v>
      </x:c>
      <x:c r="C9" s="15" t="str">
        <x:v>Editable value</x:v>
      </x:c>
      <x:c r="D9" s="1"/>
      <x:c r="E9" s="1"/>
      <x:c r="F9" s="1"/>
    </x:row>
    <x:row r="10" ht="23" customHeight="1">
      <x:c r="A10" s="1" t="str">
        <x:v>Client B calculated storage</x:v>
      </x:c>
      <x:c r="B10" s="1" t="str">
        <x:v>INR</x:v>
      </x:c>
      <x:c r="C10" s="16" t="n">
        <x:v>420</x:v>
      </x:c>
      <x:c r="D10" s="1"/>
      <x:c r="E10" s="1" t="str">
        <x:v>Independent full-week storage result under the fictional terms.</x:v>
      </x:c>
      <x:c r="F10" s="1"/>
    </x:row>
    <x:row r="11" ht="23" customHeight="1">
      <x:c r="A11" s="1" t="str">
        <x:v>Client B storage-only minimum</x:v>
      </x:c>
      <x:c r="B11" s="1" t="str">
        <x:v>INR</x:v>
      </x:c>
      <x:c r="C11" s="16" t="n">
        <x:v>500</x:v>
      </x:c>
      <x:c r="D11" s="1"/>
      <x:c r="E11" s="1" t="str">
        <x:v>Minimum applies to storage alone. Tax excluded.</x:v>
      </x:c>
      <x:c r="F11" s="1"/>
    </x:row>
    <x:row r="12" ht="23" customHeight="1">
      <x:c r="A12" s="1" t="str">
        <x:v>Client B approved handling</x:v>
      </x:c>
      <x:c r="B12" s="1" t="str">
        <x:v>INR</x:v>
      </x:c>
      <x:c r="C12" s="16" t="n">
        <x:v>120</x:v>
      </x:c>
      <x:c r="D12" s="1"/>
      <x:c r="E12" s="1" t="str">
        <x:v>Handling is added after the storage minimum.</x:v>
      </x:c>
      <x:c r="F12" s="1"/>
    </x:row>
    <x:row r="13" ht="23" customHeight="1">
      <x:c r="A13" s="1" t="str">
        <x:v>Activity export coverage</x:v>
      </x:c>
      <x:c r="B13" s="1" t="str">
        <x:v>Status</x:v>
      </x:c>
      <x:c r="C13" s="16" t="str">
        <x:v>Complete</x:v>
      </x:c>
      <x:c r="D13" s="1"/>
      <x:c r="E13" s="1" t="str">
        <x:v>Missing export is not a verified zero-activity week.</x:v>
      </x:c>
      <x:c r="F13" s="1"/>
    </x:row>
    <x:row r="14" ht="23" customHeight="1">
      <x:c r="A14" s="1" t="str">
        <x:v>Billing period</x:v>
      </x:c>
      <x:c r="B14" s="1" t="str">
        <x:v>Scope</x:v>
      </x:c>
      <x:c r="C14" s="16" t="str">
        <x:v>Full week</x:v>
      </x:c>
      <x:c r="D14" s="1"/>
      <x:c r="E14" s="1" t="str">
        <x:v>Midweek minimum policy must be resolved separately.</x:v>
      </x:c>
      <x:c r="F14" s="1"/>
    </x:row>
    <x:row r="15" ht="9" customHeight="1">
      <x:c r="A15" s="1"/>
      <x:c r="B15" s="1"/>
      <x:c r="C15" s="14"/>
      <x:c r="D15" s="1"/>
      <x:c r="E15" s="1"/>
      <x:c r="F15" s="1"/>
    </x:row>
    <x:row r="16" ht="9" customHeight="1">
      <x:c r="A16" s="1"/>
      <x:c r="B16" s="1"/>
      <x:c r="C16" s="14"/>
      <x:c r="D16" s="1"/>
      <x:c r="E16" s="1"/>
      <x:c r="F16" s="1"/>
    </x:row>
    <x:row r="17" ht="23" customHeight="1">
      <x:c r="A17" s="1" t="str">
        <x:v>Period and source coverage</x:v>
      </x:c>
      <x:c r="B17" s="1" t="str">
        <x:v>Status</x:v>
      </x:c>
      <x:c r="C17" s="14" t="str">
        <x:f>IF(AND(COUNT(C10:C12)=3,C13="Complete",C14="Full week"),"Complete","Review terms or data")</x:f>
        <x:v>Complete</x:v>
      </x:c>
      <x:c r="D17" s="1"/>
      <x:c r="E17" s="1"/>
      <x:c r="F17" s="1"/>
    </x:row>
    <x:row r="18" ht="9" customHeight="1">
      <x:c r="A18" s="1"/>
      <x:c r="B18" s="1"/>
      <x:c r="C18" s="14"/>
      <x:c r="D18" s="1"/>
      <x:c r="E18" s="1"/>
      <x:c r="F18" s="1"/>
    </x:row>
    <x:row r="19" ht="9" customHeight="1">
      <x:c r="A19" s="1"/>
      <x:c r="B19" s="1"/>
      <x:c r="C19" s="14"/>
      <x:c r="D19" s="1"/>
      <x:c r="E19" s="1"/>
      <x:c r="F19" s="1"/>
    </x:row>
    <x:row r="20" ht="23" customHeight="1">
      <x:c r="A20" s="1" t="str">
        <x:v>Storage after minimum</x:v>
      </x:c>
      <x:c r="B20" s="1" t="str">
        <x:v>INR</x:v>
      </x:c>
      <x:c r="C20" s="14" t="n">
        <x:f>IF(C17="Complete",MAX(C10,C11),"n.a.")</x:f>
        <x:v>500</x:v>
      </x:c>
      <x:c r="D20" s="1"/>
      <x:c r="E20" s="1"/>
      <x:c r="F20" s="1"/>
    </x:row>
    <x:row r="21" ht="23" customHeight="1">
      <x:c r="A21" s="1" t="str">
        <x:v>Storage plus handling</x:v>
      </x:c>
      <x:c r="B21" s="1" t="str">
        <x:v>INR</x:v>
      </x:c>
      <x:c r="C21" s="14" t="n">
        <x:f>IF(C17="Complete",C20+C12,"n.a.")</x:f>
        <x:v>620</x:v>
      </x:c>
      <x:c r="D21" s="1"/>
      <x:c r="E21" s="1"/>
      <x:c r="F21" s="1"/>
    </x:row>
    <x:row r="22" ht="23" customHeight="1">
      <x:c r="A22" s="1" t="str">
        <x:v>Wrong-scope minimum result</x:v>
      </x:c>
      <x:c r="B22" s="1" t="str">
        <x:v>INR</x:v>
      </x:c>
      <x:c r="C22" s="14" t="n">
        <x:f>IF(C17="Complete",MAX(C10+C12,C11),"n.a.")</x:f>
        <x:v>540</x:v>
      </x:c>
      <x:c r="D22" s="1"/>
      <x:c r="E22" s="1" t="str">
        <x:v>Counterexample: applying the minimum to all charges.</x:v>
      </x:c>
      <x:c r="F22" s="1"/>
    </x:row>
    <x:row r="23" ht="23" customHeight="1">
      <x:c r="A23" s="1" t="str">
        <x:v>Understatement from wrong scope</x:v>
      </x:c>
      <x:c r="B23" s="1" t="str">
        <x:v>INR</x:v>
      </x:c>
      <x:c r="C23" s="14" t="n">
        <x:f>IF(C17="Complete",C21-C22,"n.a.")</x:f>
        <x:v>80</x:v>
      </x:c>
      <x:c r="D23" s="1"/>
      <x:c r="E23" s="1"/>
      <x:c r="F23" s="1"/>
    </x:row>
    <x:row r="24" ht="9" customHeight="1">
      <x:c r="A24" s="1"/>
      <x:c r="B24" s="1"/>
      <x:c r="C24" s="14"/>
      <x:c r="D24" s="1"/>
      <x:c r="E24" s="1"/>
      <x:c r="F24" s="1"/>
    </x:row>
    <x:row r="25" ht="9" customHeight="1">
      <x:c r="A25" s="1"/>
      <x:c r="B25" s="1"/>
      <x:c r="C25" s="14"/>
      <x:c r="D25" s="1"/>
      <x:c r="E25" s="1"/>
      <x:c r="F25" s="1"/>
    </x:row>
    <x:row r="26" ht="23" customHeight="1">
      <x:c r="A26" s="1" t="str">
        <x:v>Client A daily snapshot rate</x:v>
      </x:c>
      <x:c r="B26" s="1" t="str">
        <x:v>INR / pallet-day</x:v>
      </x:c>
      <x:c r="C26" s="16" t="n">
        <x:v>25</x:v>
      </x:c>
      <x:c r="D26" s="1"/>
      <x:c r="E26" s="1" t="str">
        <x:v>Client A has four snapshots; its rule has no weekly minimum.</x:v>
      </x:c>
      <x:c r="F26" s="1"/>
    </x:row>
    <x:row r="27" ht="23" customHeight="1">
      <x:c r="A27" s="1" t="str">
        <x:v>Snapshot date</x:v>
      </x:c>
      <x:c r="B27" s="1" t="str">
        <x:v>Chargeable pallets</x:v>
      </x:c>
      <x:c r="C27" s="14" t="str">
        <x:v>Charge (INR)</x:v>
      </x:c>
      <x:c r="D27" s="1"/>
      <x:c r="E27" s="1"/>
      <x:c r="F27" s="1"/>
    </x:row>
    <x:row r="28" ht="23" customHeight="1">
      <x:c r="A28" s="12" t="d">
        <x:v>2026-10-16T00:00:00.000Z</x:v>
      </x:c>
      <x:c r="B28" s="11" t="n">
        <x:v>3</x:v>
      </x:c>
      <x:c r="C28" s="14" t="n">
        <x:f>IF(AND(ISNUMBER(B28),ISNUMBER($C$26)),B28*$C$26,"n.a.")</x:f>
        <x:v>75</x:v>
      </x:c>
      <x:c r="D28" s="1"/>
      <x:c r="E28" s="1"/>
      <x:c r="F28" s="1"/>
    </x:row>
    <x:row r="29" ht="23" customHeight="1">
      <x:c r="A29" s="12" t="d">
        <x:v>2026-10-17T00:00:00.000Z</x:v>
      </x:c>
      <x:c r="B29" s="11" t="n">
        <x:v>2</x:v>
      </x:c>
      <x:c r="C29" s="14" t="n">
        <x:f>IF(AND(ISNUMBER(B29),ISNUMBER($C$26)),B29*$C$26,"n.a.")</x:f>
        <x:v>50</x:v>
      </x:c>
      <x:c r="D29" s="1"/>
      <x:c r="E29" s="1"/>
      <x:c r="F29" s="1"/>
    </x:row>
    <x:row r="30" ht="23" customHeight="1">
      <x:c r="A30" s="12" t="d">
        <x:v>2026-10-18T00:00:00.000Z</x:v>
      </x:c>
      <x:c r="B30" s="11" t="n">
        <x:v>2</x:v>
      </x:c>
      <x:c r="C30" s="14" t="n">
        <x:f>IF(AND(ISNUMBER(B30),ISNUMBER($C$26)),B30*$C$26,"n.a.")</x:f>
        <x:v>50</x:v>
      </x:c>
      <x:c r="D30" s="1"/>
      <x:c r="E30" s="1"/>
      <x:c r="F30" s="1"/>
    </x:row>
    <x:row r="31" ht="23" customHeight="1">
      <x:c r="A31" s="12" t="d">
        <x:v>2026-10-19T00:00:00.000Z</x:v>
      </x:c>
      <x:c r="B31" s="11" t="n">
        <x:v>0</x:v>
      </x:c>
      <x:c r="C31" s="14" t="n">
        <x:f>IF(AND(ISNUMBER(B31),ISNUMBER($C$26)),B31*$C$26,"n.a.")</x:f>
        <x:v>0</x:v>
      </x:c>
      <x:c r="D31" s="1"/>
      <x:c r="E31" s="1"/>
      <x:c r="F31" s="1"/>
    </x:row>
    <x:row r="32" ht="23" customHeight="1">
      <x:c r="A32" s="1"/>
      <x:c r="B32" s="1"/>
      <x:c r="C32" s="14"/>
      <x:c r="D32" s="1"/>
      <x:c r="E32" s="1"/>
      <x:c r="F32" s="1"/>
    </x:row>
    <x:row r="33" ht="23" customHeight="1">
      <x:c r="A33" s="1" t="str">
        <x:v>Client A pallet-days</x:v>
      </x:c>
      <x:c r="B33" s="1" t="str">
        <x:v>Pallet-days</x:v>
      </x:c>
      <x:c r="C33" s="14" t="n">
        <x:f>IF(COUNT(B28:B31)=4,SUM(B28:B31),"n.a.")</x:f>
        <x:v>7</x:v>
      </x:c>
      <x:c r="D33" s="1"/>
      <x:c r="E33" s="1"/>
      <x:c r="F33" s="1"/>
    </x:row>
    <x:row r="34" ht="23" customHeight="1">
      <x:c r="A34" s="1" t="str">
        <x:v>Client A storage charge</x:v>
      </x:c>
      <x:c r="B34" s="1" t="str">
        <x:v>INR</x:v>
      </x:c>
      <x:c r="C34" s="14" t="n">
        <x:f>IF(COUNT(C28:C31)=4,SUM(C28:C31),"n.a.")</x:f>
        <x:v>175</x:v>
      </x:c>
      <x:c r="D34" s="1"/>
      <x:c r="E34" s="1"/>
      <x:c r="F34" s="1"/>
    </x:row>
    <x:row r="35" ht="9" customHeight="1">
      <x:c r="A35" s="1"/>
      <x:c r="B35" s="1"/>
      <x:c r="C35" s="14"/>
      <x:c r="D35" s="1"/>
      <x:c r="E35" s="1"/>
      <x:c r="F35" s="1"/>
    </x:row>
    <x:row r="36" ht="9" customHeight="1">
      <x:c r="A36" s="1"/>
      <x:c r="B36" s="1"/>
      <x:c r="C36" s="1"/>
      <x:c r="D36" s="1"/>
      <x:c r="E36" s="1"/>
      <x:c r="F36" s="1"/>
    </x:row>
    <x:row r="37" ht="23" customHeight="1">
      <x:c r="A37" s="1" t="str">
        <x:v>Original fixture test</x:v>
      </x:c>
      <x:c r="B37" s="1" t="str">
        <x:v>Expected response</x:v>
      </x:c>
      <x:c r="C37" s="1" t="str">
        <x:v>Observed response</x:v>
      </x:c>
      <x:c r="D37" s="1"/>
      <x:c r="E37" s="1" t="str">
        <x:v>Method / evidence reference</x:v>
      </x:c>
      <x:c r="F37" s="1" t="str">
        <x:v>Owner</x:v>
      </x:c>
    </x:row>
    <x:row r="38" ht="23" customHeight="1">
      <x:c r="A38" s="1" t="str">
        <x:v>Storage minimum</x:v>
      </x:c>
      <x:c r="B38" s="1" t="n">
        <x:v>620</x:v>
      </x:c>
      <x:c r="C38" s="11"/>
      <x:c r="D38" s="1"/>
      <x:c r="E38" s="11"/>
      <x:c r="F38" s="11"/>
    </x:row>
    <x:row r="39" ht="23" customHeight="1">
      <x:c r="A39" s="1" t="str">
        <x:v>Verified inactive week</x:v>
      </x:c>
      <x:c r="B39" s="1" t="str">
        <x:v>Apply agreed terms</x:v>
      </x:c>
      <x:c r="C39" s="11"/>
      <x:c r="D39" s="1"/>
      <x:c r="E39" s="11"/>
      <x:c r="F39" s="11"/>
    </x:row>
    <x:row r="40" ht="23" customHeight="1">
      <x:c r="A40" s="1" t="str">
        <x:v>Missing activity export</x:v>
      </x:c>
      <x:c r="B40" s="1" t="str">
        <x:v>Hold calculation</x:v>
      </x:c>
      <x:c r="C40" s="11"/>
      <x:c r="D40" s="1"/>
      <x:c r="E40" s="11"/>
      <x:c r="F40" s="11"/>
    </x:row>
    <x:row r="41" ht="23" customHeight="1">
      <x:c r="A41" s="1" t="str">
        <x:v>Midweek start</x:v>
      </x:c>
      <x:c r="B41" s="1" t="str">
        <x:v>Agree rule</x:v>
      </x:c>
      <x:c r="C41" s="11"/>
      <x:c r="D41" s="1"/>
      <x:c r="E41" s="11"/>
      <x:c r="F41" s="11"/>
    </x:row>
    <x:row r="42" ht="23" customHeight="1">
      <x:c r="A42" s="1"/>
      <x:c r="B42" s="1"/>
      <x:c r="C42" s="1"/>
      <x:c r="D42" s="1"/>
      <x:c r="E42" s="1"/>
      <x:c r="F42" s="1"/>
    </x:row>
    <x:row r="43" ht="23" customHeight="1">
      <x:c r="A43" s="1"/>
      <x:c r="B43" s="1"/>
      <x:c r="C43" s="1"/>
      <x:c r="D43" s="1"/>
      <x:c r="E43" s="1"/>
      <x:c r="F43" s="1"/>
    </x:row>
  </x:sheetData>
  <x:dataValidations count="2">
    <x:dataValidation type="list" sqref="C13">
      <x:formula1>"Complete,Missing"</x:formula1>
    </x:dataValidation>
    <x:dataValidation type="list" sqref="C14">
      <x:formula1>"Full week,Midweek"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6" hidden="0" customWidth="1"/>
    <x:col min="2" max="2" width="16" hidden="0" customWidth="1"/>
    <x:col min="3" max="3" width="23" hidden="0" customWidth="1"/>
    <x:col min="4" max="4" width="3" hidden="0" customWidth="1"/>
    <x:col min="5" max="5" width="72" hidden="0" customWidth="1"/>
    <x:col min="6" max="6" width="19" hidden="0" customWidth="1"/>
  </x:cols>
  <x:sheetData>
    <x:row r="1" ht="23" customHeight="1">
      <x:c r="A1" s="1"/>
      <x:c r="B1" s="1"/>
      <x:c r="C1" s="1"/>
      <x:c r="D1" s="1"/>
      <x:c r="E1" s="1"/>
      <x:c r="F1" s="1"/>
    </x:row>
    <x:row r="2" ht="23" customHeight="1">
      <x:c r="A2" s="2" t="str">
        <x:v>Pick-face replenishment</x:v>
      </x:c>
      <x:c r="B2" s="1"/>
      <x:c r="C2" s="1"/>
      <x:c r="D2" s="1"/>
      <x:c r="E2" s="1"/>
      <x:c r="F2" s="1"/>
    </x:row>
    <x:row r="3" ht="23" customHeight="1">
      <x:c r="A3" s="3" t="str">
        <x:v>Illustrative inputs. INR and cartons as labelled.</x:v>
      </x:c>
      <x:c r="B3" s="1"/>
      <x:c r="C3" s="1"/>
      <x:c r="D3" s="1"/>
      <x:c r="E3" s="1" t="str">
        <x:v>Blue cells are editable. Results recalculate from those inputs.</x:v>
      </x:c>
      <x:c r="F3" s="1"/>
    </x:row>
    <x:row r="4" ht="26" customHeight="1">
      <x:c r="A4" s="7" t="str">
        <x:v>Result</x:v>
      </x:c>
      <x:c r="B4" s="7" t="str">
        <x:v>Unit</x:v>
      </x:c>
      <x:c r="C4" s="7" t="str">
        <x:v>Calculated value</x:v>
      </x:c>
      <x:c r="D4" s="1"/>
      <x:c r="E4" s="1"/>
      <x:c r="F4" s="1"/>
    </x:row>
    <x:row r="5" ht="23" customHeight="1">
      <x:c r="A5" s="1" t="str">
        <x:v>Candidate wave-demand move</x:v>
      </x:c>
      <x:c r="B5" s="1" t="str">
        <x:v>Cartons</x:v>
      </x:c>
      <x:c r="C5" s="13" t="n">
        <x:f>C28</x:f>
        <x:v>12</x:v>
      </x:c>
      <x:c r="D5" s="1"/>
      <x:c r="E5" s="1"/>
      <x:c r="F5" s="1"/>
    </x:row>
    <x:row r="6" ht="23" customHeight="1">
      <x:c r="A6" s="1" t="str">
        <x:v>Current on-hand min-max move</x:v>
      </x:c>
      <x:c r="B6" s="1" t="str">
        <x:v>Cartons</x:v>
      </x:c>
      <x:c r="C6" s="13" t="n">
        <x:f>C29</x:f>
        <x:v>0</x:v>
      </x:c>
      <x:c r="D6" s="1"/>
      <x:c r="E6" s="1" t="str">
        <x:v>Compare the proposals; do not add min-max and demand quantities.</x:v>
      </x:c>
      <x:c r="F6" s="1"/>
    </x:row>
    <x:row r="7" ht="34" customHeight="1">
      <x:c r="A7" s="1" t="str">
        <x:v>Decision to review</x:v>
      </x:c>
      <x:c r="B7" s="1" t="str">
        <x:v>Status</x:v>
      </x:c>
      <x:c r="C7" s="18" t="str">
        <x:f>C31</x:f>
        <x:v>Candidate move</x:v>
      </x:c>
      <x:c r="D7" s="1"/>
      <x:c r="E7" s="1"/>
      <x:c r="F7" s="1"/>
    </x:row>
    <x:row r="8" ht="23" customHeight="1">
      <x:c r="A8" s="3" t="str">
        <x:v>Source: original teaching examples by Vikasraj Yadav, 15 Oct 2026.</x:v>
      </x:c>
      <x:c r="B8" s="1"/>
      <x:c r="C8" s="14"/>
      <x:c r="D8" s="1"/>
      <x:c r="E8" s="1"/>
      <x:c r="F8" s="1"/>
    </x:row>
    <x:row r="9" ht="23" customHeight="1">
      <x:c r="A9" s="6" t="str">
        <x:v>Input</x:v>
      </x:c>
      <x:c r="B9" s="6" t="str">
        <x:v>Unit</x:v>
      </x:c>
      <x:c r="C9" s="15" t="str">
        <x:v>Editable value</x:v>
      </x:c>
      <x:c r="D9" s="1"/>
      <x:c r="E9" s="1"/>
      <x:c r="F9" s="1"/>
    </x:row>
    <x:row r="10" ht="23" customHeight="1">
      <x:c r="A10" s="1" t="str">
        <x:v>Eligible forward stock</x:v>
      </x:c>
      <x:c r="B10" s="1" t="str">
        <x:v>Cartons</x:v>
      </x:c>
      <x:c r="C10" s="16" t="n">
        <x:v>24</x:v>
      </x:c>
      <x:c r="D10" s="1"/>
      <x:c r="E10" s="1" t="str">
        <x:v>Already excludes competing reservations and held forward stock.</x:v>
      </x:c>
      <x:c r="F10" s="1"/>
    </x:row>
    <x:row r="11" ht="23" customHeight="1">
      <x:c r="A11" s="1" t="str">
        <x:v>Wave demand</x:v>
      </x:c>
      <x:c r="B11" s="1" t="str">
        <x:v>Cartons</x:v>
      </x:c>
      <x:c r="C11" s="16" t="n">
        <x:v>30</x:v>
      </x:c>
      <x:c r="D11" s="1"/>
      <x:c r="E11" s="1" t="str">
        <x:v>Demand for this selected wave only.</x:v>
      </x:c>
      <x:c r="F11" s="1"/>
    </x:row>
    <x:row r="12" ht="23" customHeight="1">
      <x:c r="A12" s="1" t="str">
        <x:v>Reserve physical stock</x:v>
      </x:c>
      <x:c r="B12" s="1" t="str">
        <x:v>Cartons</x:v>
      </x:c>
      <x:c r="C12" s="16" t="n">
        <x:v>50</x:v>
      </x:c>
      <x:c r="D12" s="1"/>
      <x:c r="E12" s="1"/>
      <x:c r="F12" s="1"/>
    </x:row>
    <x:row r="13" ht="23" customHeight="1">
      <x:c r="A13" s="1" t="str">
        <x:v>Reserve on hold</x:v>
      </x:c>
      <x:c r="B13" s="1" t="str">
        <x:v>Cartons</x:v>
      </x:c>
      <x:c r="C13" s="16" t="n">
        <x:v>0</x:v>
      </x:c>
      <x:c r="D13" s="1"/>
      <x:c r="E13" s="1" t="str">
        <x:v>Held stock cannot be made eligible by this worksheet.</x:v>
      </x:c>
      <x:c r="F13" s="1"/>
    </x:row>
    <x:row r="14" ht="23" customHeight="1">
      <x:c r="A14" s="1" t="str">
        <x:v>Existing incoming task</x:v>
      </x:c>
      <x:c r="B14" s="1" t="str">
        <x:v>Cartons</x:v>
      </x:c>
      <x:c r="C14" s="16" t="n">
        <x:v>0</x:v>
      </x:c>
      <x:c r="D14" s="1"/>
      <x:c r="E14" s="1" t="str">
        <x:v>One task already assigned to this same item, owner and demand.</x:v>
      </x:c>
      <x:c r="F14" s="1"/>
    </x:row>
    <x:row r="15" ht="23" customHeight="1">
      <x:c r="A15" s="1" t="str">
        <x:v>Existing task arrival</x:v>
      </x:c>
      <x:c r="B15" s="1" t="str">
        <x:v>Minutes of day</x:v>
      </x:c>
      <x:c r="C15" s="16" t="n">
        <x:v>855</x:v>
      </x:c>
      <x:c r="D15" s="1"/>
      <x:c r="E15" s="1" t="str">
        <x:v>855 = 14:15 IST.</x:v>
      </x:c>
      <x:c r="F15" s="1"/>
    </x:row>
    <x:row r="16" ht="23" customHeight="1">
      <x:c r="A16" s="1" t="str">
        <x:v>Pick requirement time</x:v>
      </x:c>
      <x:c r="B16" s="1" t="str">
        <x:v>Minutes of day</x:v>
      </x:c>
      <x:c r="C16" s="16" t="n">
        <x:v>840</x:v>
      </x:c>
      <x:c r="D16" s="1"/>
      <x:c r="E16" s="1" t="str">
        <x:v>840 = 14:00 IST.</x:v>
      </x:c>
      <x:c r="F16" s="1"/>
    </x:row>
    <x:row r="17" ht="23" customHeight="1">
      <x:c r="A17" s="1" t="str">
        <x:v>Incoming task eligible</x:v>
      </x:c>
      <x:c r="B17" s="1" t="str">
        <x:v>Yes / No</x:v>
      </x:c>
      <x:c r="C17" s="16" t="str">
        <x:v>Yes</x:v>
      </x:c>
      <x:c r="D17" s="1"/>
      <x:c r="E17" s="1" t="str">
        <x:v>Confirmed assignment and compatible status are assumed when Yes.</x:v>
      </x:c>
      <x:c r="F17" s="1"/>
    </x:row>
    <x:row r="18" ht="23" customHeight="1">
      <x:c r="A18" s="1" t="str">
        <x:v>Pick-face capacity</x:v>
      </x:c>
      <x:c r="B18" s="1" t="str">
        <x:v>Cartons</x:v>
      </x:c>
      <x:c r="C18" s="16" t="n">
        <x:v>48</x:v>
      </x:c>
      <x:c r="D18" s="1"/>
      <x:c r="E18" s="1" t="str">
        <x:v>Example capacity before the selected picks begin.</x:v>
      </x:c>
      <x:c r="F18" s="1"/>
    </x:row>
    <x:row r="19" ht="23" customHeight="1">
      <x:c r="A19" s="1" t="str">
        <x:v>Min-max minimum</x:v>
      </x:c>
      <x:c r="B19" s="1" t="str">
        <x:v>Cartons</x:v>
      </x:c>
      <x:c r="C19" s="16" t="n">
        <x:v>18</x:v>
      </x:c>
      <x:c r="D19" s="1"/>
      <x:c r="E19" s="1"/>
      <x:c r="F19" s="1"/>
    </x:row>
    <x:row r="20" ht="23" customHeight="1">
      <x:c r="A20" s="1" t="str">
        <x:v>Min-max maximum</x:v>
      </x:c>
      <x:c r="B20" s="1" t="str">
        <x:v>Cartons</x:v>
      </x:c>
      <x:c r="C20" s="16" t="n">
        <x:v>48</x:v>
      </x:c>
      <x:c r="D20" s="1"/>
      <x:c r="E20" s="1"/>
      <x:c r="F20" s="1"/>
    </x:row>
    <x:row r="21" ht="23" customHeight="1">
      <x:c r="A21" s="1" t="str">
        <x:v>Move multiple</x:v>
      </x:c>
      <x:c r="B21" s="1" t="str">
        <x:v>Cartons</x:v>
      </x:c>
      <x:c r="C21" s="16" t="n">
        <x:v>12</x:v>
      </x:c>
      <x:c r="D21" s="1"/>
      <x:c r="E21" s="1" t="str">
        <x:v>Whole-carton moves in this example.</x:v>
      </x:c>
      <x:c r="F21" s="1"/>
    </x:row>
    <x:row r="22" ht="23" customHeight="1">
      <x:c r="A22" s="1" t="str">
        <x:v>Input coverage complete</x:v>
      </x:c>
      <x:c r="B22" s="1" t="str">
        <x:v>Yes / No</x:v>
      </x:c>
      <x:c r="C22" s="16" t="str">
        <x:v>Yes</x:v>
      </x:c>
      <x:c r="D22" s="1"/>
      <x:c r="E22" s="1"/>
      <x:c r="F22" s="1"/>
    </x:row>
    <x:row r="23" ht="23" customHeight="1">
      <x:c r="A23" s="1" t="str">
        <x:v>Input completeness</x:v>
      </x:c>
      <x:c r="B23" s="1" t="str">
        <x:v>Status</x:v>
      </x:c>
      <x:c r="C23" s="14" t="str">
        <x:f>IF(AND(COUNT(C10:C16,C18:C21)=11,C22="Yes",C21&gt;0,C13&lt;=C12,C19&lt;=C20,C20&lt;=C18),"Complete","Missing or invalid input")</x:f>
        <x:v>Complete</x:v>
      </x:c>
      <x:c r="D23" s="1"/>
      <x:c r="E23" s="1"/>
      <x:c r="F23" s="1"/>
    </x:row>
    <x:row r="24" ht="23" customHeight="1">
      <x:c r="A24" s="1"/>
      <x:c r="B24" s="1"/>
      <x:c r="C24" s="14"/>
      <x:c r="D24" s="1"/>
      <x:c r="E24" s="1"/>
      <x:c r="F24" s="1"/>
    </x:row>
    <x:row r="25" ht="23" customHeight="1">
      <x:c r="A25" s="1" t="str">
        <x:v>Eligible reserve</x:v>
      </x:c>
      <x:c r="B25" s="1" t="str">
        <x:v>Cartons</x:v>
      </x:c>
      <x:c r="C25" s="14" t="n">
        <x:f>IF(C23="Complete",C12-C13,"n.a.")</x:f>
        <x:v>50</x:v>
      </x:c>
      <x:c r="D25" s="1"/>
      <x:c r="E25" s="1"/>
      <x:c r="F25" s="1"/>
    </x:row>
    <x:row r="26" ht="23" customHeight="1">
      <x:c r="A26" s="1" t="str">
        <x:v>Incoming cover by requirement time</x:v>
      </x:c>
      <x:c r="B26" s="1" t="str">
        <x:v>Cartons</x:v>
      </x:c>
      <x:c r="C26" s="14" t="n">
        <x:f>IF(C23="Complete",IF(AND(C17="Yes",C15&lt;=C16),C14,0),"n.a.")</x:f>
        <x:v>0</x:v>
      </x:c>
      <x:c r="D26" s="1"/>
      <x:c r="E26" s="1" t="str">
        <x:v>Planning cover is distinct from a confirmed physical receipt.</x:v>
      </x:c>
      <x:c r="F26" s="1"/>
    </x:row>
    <x:row r="27" ht="23" customHeight="1">
      <x:c r="A27" s="1" t="str">
        <x:v>Uncovered wave demand</x:v>
      </x:c>
      <x:c r="B27" s="1" t="str">
        <x:v>Cartons</x:v>
      </x:c>
      <x:c r="C27" s="14" t="n">
        <x:f>IF(C23="Complete",MAX(0,C11-C10-C26),"n.a.")</x:f>
        <x:v>6</x:v>
      </x:c>
      <x:c r="D27" s="1"/>
      <x:c r="E27" s="1"/>
      <x:c r="F27" s="1"/>
    </x:row>
    <x:row r="28" ht="23" customHeight="1">
      <x:c r="A28" s="1" t="str">
        <x:v>Rounded new demand move</x:v>
      </x:c>
      <x:c r="B28" s="1" t="str">
        <x:v>Cartons</x:v>
      </x:c>
      <x:c r="C28" s="14" t="n">
        <x:f>IF(C23="Complete",ROUNDUP(C27/C21,0)*C21,"n.a.")</x:f>
        <x:v>12</x:v>
      </x:c>
      <x:c r="D28" s="1"/>
      <x:c r="E28" s="1"/>
      <x:c r="F28" s="1"/>
    </x:row>
    <x:row r="29" ht="23" customHeight="1">
      <x:c r="A29" s="1" t="str">
        <x:v>Min-max move from current on-hand</x:v>
      </x:c>
      <x:c r="B29" s="1" t="str">
        <x:v>Cartons</x:v>
      </x:c>
      <x:c r="C29" s="14" t="n">
        <x:f>IF(C23="Complete",IF(C10&lt;C19,ROUNDUP((C20-C10)/C21,0)*C21,0),"n.a.")</x:f>
        <x:v>0</x:v>
      </x:c>
      <x:c r="D29" s="1"/>
      <x:c r="E29" s="1"/>
      <x:c r="F29" s="1"/>
    </x:row>
    <x:row r="30" ht="23" customHeight="1">
      <x:c r="A30" s="1" t="str">
        <x:v>Headroom before picks</x:v>
      </x:c>
      <x:c r="B30" s="1" t="str">
        <x:v>Cartons</x:v>
      </x:c>
      <x:c r="C30" s="14" t="n">
        <x:f>IF(C23="Complete",C18-C10-C26,"n.a.")</x:f>
        <x:v>24</x:v>
      </x:c>
      <x:c r="D30" s="1"/>
      <x:c r="E30" s="1"/>
      <x:c r="F30" s="1"/>
    </x:row>
    <x:row r="31" ht="23" customHeight="1">
      <x:c r="A31" s="1" t="str">
        <x:v>Demand-move review</x:v>
      </x:c>
      <x:c r="B31" s="1" t="str">
        <x:v>Status</x:v>
      </x:c>
      <x:c r="C31" s="14" t="str">
        <x:f>IF(C23&lt;&gt;"Complete","Missing input",IF(AND(C14&gt;0,C15&gt;C16),"Review existing task",IF(C28&gt;C30,"Capacity conflict",IF(C28&gt;C25,"Reserve shortfall",IF(C28=0,"No new demand move","Candidate move")))))</x:f>
        <x:v>Candidate move</x:v>
      </x:c>
      <x:c r="D31" s="1"/>
      <x:c r="E31" s="1" t="str">
        <x:v>Candidate is not work-release authority. Existing late work needs review.</x:v>
      </x:c>
      <x:c r="F31" s="1"/>
    </x:row>
    <x:row r="32" ht="23" customHeight="1">
      <x:c r="A32" s="1" t="str">
        <x:v>Min-max candidate review</x:v>
      </x:c>
      <x:c r="B32" s="1" t="str">
        <x:v>Status</x:v>
      </x:c>
      <x:c r="C32" s="14" t="str">
        <x:f>IF(C23&lt;&gt;"Complete","Missing input",IF(C29=0,"No min-max move",IF(C10+C29&gt;C20,"Maximum conflict",IF(C29&gt;C30,"Capacity conflict",IF(C29&gt;C25,"Reserve shortfall","Candidate move")))))</x:f>
        <x:v>No min-max move</x:v>
      </x:c>
      <x:c r="D32" s="1"/>
      <x:c r="E32" s="1"/>
      <x:c r="F32" s="1"/>
    </x:row>
    <x:row r="33" ht="23" customHeight="1">
      <x:c r="A33" s="1"/>
      <x:c r="B33" s="1"/>
      <x:c r="C33" s="14"/>
      <x:c r="D33" s="1"/>
      <x:c r="E33" s="1" t="str">
        <x:v>Capacity, reserve and arrival must be checked for either method.</x:v>
      </x:c>
      <x:c r="F33" s="1"/>
    </x:row>
    <x:row r="34" ht="23" customHeight="1">
      <x:c r="A34" s="1"/>
      <x:c r="B34" s="1"/>
      <x:c r="C34" s="14"/>
      <x:c r="D34" s="1"/>
      <x:c r="E34" s="1"/>
      <x:c r="F34" s="1"/>
    </x:row>
    <x:row r="35" ht="23" customHeight="1">
      <x:c r="A35" s="1"/>
      <x:c r="B35" s="1"/>
      <x:c r="C35" s="14"/>
      <x:c r="D35" s="1"/>
      <x:c r="E35" s="1"/>
      <x:c r="F35" s="1"/>
    </x:row>
  </x:sheetData>
  <x:dataValidations count="2">
    <x:dataValidation type="list" sqref="C17">
      <x:formula1>"Yes,No"</x:formula1>
    </x:dataValidation>
    <x:dataValidation type="list" sqref="C22">
      <x:formula1>"Yes,No"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6" hidden="0" customWidth="1"/>
    <x:col min="2" max="2" width="16" hidden="0" customWidth="1"/>
    <x:col min="3" max="3" width="23" hidden="0" customWidth="1"/>
    <x:col min="4" max="4" width="3" hidden="0" customWidth="1"/>
    <x:col min="5" max="5" width="72" hidden="0" customWidth="1"/>
    <x:col min="6" max="6" width="19" hidden="0" customWidth="1"/>
  </x:cols>
  <x:sheetData>
    <x:row r="1" ht="23" customHeight="1">
      <x:c r="A1" s="1"/>
      <x:c r="B1" s="1"/>
      <x:c r="C1" s="1"/>
      <x:c r="D1" s="1"/>
      <x:c r="E1" s="1"/>
      <x:c r="F1" s="1"/>
    </x:row>
    <x:row r="2" ht="23" customHeight="1">
      <x:c r="A2" s="2" t="str">
        <x:v>WMS–ERP ownership replay</x:v>
      </x:c>
      <x:c r="B2" s="1"/>
      <x:c r="C2" s="1"/>
      <x:c r="D2" s="1"/>
      <x:c r="E2" s="1"/>
      <x:c r="F2" s="1"/>
    </x:row>
    <x:row r="3" ht="23" customHeight="1">
      <x:c r="A3" s="3" t="str">
        <x:v>Illustrative inputs. INR and cartons as labelled.</x:v>
      </x:c>
      <x:c r="B3" s="1"/>
      <x:c r="C3" s="1"/>
      <x:c r="D3" s="1"/>
      <x:c r="E3" s="1" t="str">
        <x:v>Blue cells are editable. Results recalculate from those inputs.</x:v>
      </x:c>
      <x:c r="F3" s="1"/>
    </x:row>
    <x:row r="4" ht="26" customHeight="1">
      <x:c r="A4" s="7" t="str">
        <x:v>Result</x:v>
      </x:c>
      <x:c r="B4" s="7" t="str">
        <x:v>Unit</x:v>
      </x:c>
      <x:c r="C4" s="7" t="str">
        <x:v>Calculated value</x:v>
      </x:c>
      <x:c r="D4" s="1"/>
      <x:c r="E4" s="1"/>
      <x:c r="F4" s="1"/>
    </x:row>
    <x:row r="5" ht="23" customHeight="1">
      <x:c r="A5" s="1" t="str">
        <x:v>Current comparable balance</x:v>
      </x:c>
      <x:c r="B5" s="1" t="str">
        <x:v>Cartons</x:v>
      </x:c>
      <x:c r="C5" s="13" t="n">
        <x:f>C23</x:f>
        <x:v>80</x:v>
      </x:c>
      <x:c r="D5" s="1"/>
      <x:c r="E5" s="1"/>
      <x:c r="F5" s="1"/>
    </x:row>
    <x:row r="6" ht="23" customHeight="1">
      <x:c r="A6" s="1" t="str">
        <x:v>Current comparable balance</x:v>
      </x:c>
      <x:c r="B6" s="1" t="str">
        <x:v>Units</x:v>
      </x:c>
      <x:c r="C6" s="13" t="n">
        <x:f>C24</x:f>
        <x:v>800</x:v>
      </x:c>
      <x:c r="D6" s="1"/>
      <x:c r="E6" s="1"/>
      <x:c r="F6" s="1"/>
    </x:row>
    <x:row r="7" ht="34" customHeight="1">
      <x:c r="A7" s="1" t="str">
        <x:v>Stale overwrite excess</x:v>
      </x:c>
      <x:c r="B7" s="1" t="str">
        <x:v>Cartons</x:v>
      </x:c>
      <x:c r="C7" s="18" t="n">
        <x:f>C26</x:f>
        <x:v>20</x:v>
      </x:c>
      <x:c r="D7" s="1"/>
      <x:c r="E7" s="1"/>
      <x:c r="F7" s="1"/>
    </x:row>
    <x:row r="8" ht="23" customHeight="1">
      <x:c r="A8" s="3" t="str">
        <x:v>Source: original teaching examples by Vikasraj Yadav, 15 Oct 2026.</x:v>
      </x:c>
      <x:c r="B8" s="1"/>
      <x:c r="C8" s="14"/>
      <x:c r="D8" s="1"/>
      <x:c r="E8" s="1"/>
      <x:c r="F8" s="1"/>
    </x:row>
    <x:row r="9" ht="23" customHeight="1">
      <x:c r="A9" s="6" t="str">
        <x:v>Input</x:v>
      </x:c>
      <x:c r="B9" s="6" t="str">
        <x:v>Unit</x:v>
      </x:c>
      <x:c r="C9" s="15" t="str">
        <x:v>Editable value</x:v>
      </x:c>
      <x:c r="D9" s="1"/>
      <x:c r="E9" s="1"/>
      <x:c r="F9" s="1"/>
    </x:row>
    <x:row r="10" ht="23" customHeight="1">
      <x:c r="A10" s="1" t="str">
        <x:v>Accepted receipt R-17</x:v>
      </x:c>
      <x:c r="B10" s="1" t="str">
        <x:v>Cartons</x:v>
      </x:c>
      <x:c r="C10" s="16" t="n">
        <x:v>100</x:v>
      </x:c>
      <x:c r="D10" s="1"/>
      <x:c r="E10" s="1"/>
      <x:c r="F10" s="1"/>
    </x:row>
    <x:row r="11" ht="23" customHeight="1">
      <x:c r="A11" s="1" t="str">
        <x:v>Dispatch D-2 after snapshot</x:v>
      </x:c>
      <x:c r="B11" s="1" t="str">
        <x:v>Cartons</x:v>
      </x:c>
      <x:c r="C11" s="16" t="n">
        <x:v>20</x:v>
      </x:c>
      <x:c r="D11" s="1"/>
      <x:c r="E11" s="1"/>
      <x:c r="F11" s="1"/>
    </x:row>
    <x:row r="12" ht="23" customHeight="1">
      <x:c r="A12" s="1" t="str">
        <x:v>Approved conversion</x:v>
      </x:c>
      <x:c r="B12" s="1" t="str">
        <x:v>Units / carton</x:v>
      </x:c>
      <x:c r="C12" s="16" t="n">
        <x:v>10</x:v>
      </x:c>
      <x:c r="D12" s="1"/>
      <x:c r="E12" s="1" t="str">
        <x:v>The conversion version must travel with the transaction.</x:v>
      </x:c>
      <x:c r="F12" s="1"/>
    </x:row>
    <x:row r="13" ht="23" customHeight="1">
      <x:c r="A13" s="1" t="str">
        <x:v>Snapshot balance</x:v>
      </x:c>
      <x:c r="B13" s="1" t="str">
        <x:v>Cartons</x:v>
      </x:c>
      <x:c r="C13" s="16" t="n">
        <x:v>100</x:v>
      </x:c>
      <x:c r="D13" s="1"/>
      <x:c r="E13" s="1" t="str">
        <x:v>Absolute balance at the snapshot time; not another receipt.</x:v>
      </x:c>
      <x:c r="F13" s="1"/>
    </x:row>
    <x:row r="14" ht="23" customHeight="1">
      <x:c r="A14" s="1" t="str">
        <x:v>Snapshot as-of time</x:v>
      </x:c>
      <x:c r="B14" s="1" t="str">
        <x:v>Minutes of day</x:v>
      </x:c>
      <x:c r="C14" s="16" t="n">
        <x:v>602</x:v>
      </x:c>
      <x:c r="D14" s="1"/>
      <x:c r="E14" s="1" t="str">
        <x:v>10:02 IST.</x:v>
      </x:c>
      <x:c r="F14" s="1"/>
    </x:row>
    <x:row r="15" ht="23" customHeight="1">
      <x:c r="A15" s="1" t="str">
        <x:v>Dispatch time</x:v>
      </x:c>
      <x:c r="B15" s="1" t="str">
        <x:v>Minutes of day</x:v>
      </x:c>
      <x:c r="C15" s="16" t="n">
        <x:v>605</x:v>
      </x:c>
      <x:c r="D15" s="1"/>
      <x:c r="E15" s="1" t="str">
        <x:v>10:05 IST.</x:v>
      </x:c>
      <x:c r="F15" s="1"/>
    </x:row>
    <x:row r="16" ht="23" customHeight="1">
      <x:c r="A16" s="1" t="str">
        <x:v>Snapshot arrival time</x:v>
      </x:c>
      <x:c r="B16" s="1" t="str">
        <x:v>Minutes of day</x:v>
      </x:c>
      <x:c r="C16" s="16" t="n">
        <x:v>610</x:v>
      </x:c>
      <x:c r="D16" s="1"/>
      <x:c r="E16" s="1" t="str">
        <x:v>10:10 IST.</x:v>
      </x:c>
      <x:c r="F16" s="1"/>
    </x:row>
    <x:row r="17" ht="23" customHeight="1">
      <x:c r="A17" s="1" t="str">
        <x:v>Unit mapping approved</x:v>
      </x:c>
      <x:c r="B17" s="1" t="str">
        <x:v>Yes / No</x:v>
      </x:c>
      <x:c r="C17" s="16" t="str">
        <x:v>Yes</x:v>
      </x:c>
      <x:c r="D17" s="1"/>
      <x:c r="E17" s="1"/>
      <x:c r="F17" s="1"/>
    </x:row>
    <x:row r="18" ht="23" customHeight="1">
      <x:c r="A18" s="1" t="str">
        <x:v>Quantity writer</x:v>
      </x:c>
      <x:c r="B18" s="1" t="str">
        <x:v>Rule</x:v>
      </x:c>
      <x:c r="C18" s="16" t="str">
        <x:v>One writer</x:v>
      </x:c>
      <x:c r="D18" s="1"/>
      <x:c r="E18" s="1" t="str">
        <x:v>Only the agreed movement consumer writes quantity in this example.</x:v>
      </x:c>
      <x:c r="F18" s="1"/>
    </x:row>
    <x:row r="19" ht="23" customHeight="1">
      <x:c r="A19" s="1"/>
      <x:c r="B19" s="1"/>
      <x:c r="C19" s="14"/>
      <x:c r="D19" s="1"/>
      <x:c r="E19" s="1"/>
      <x:c r="F19" s="1"/>
    </x:row>
    <x:row r="20" ht="23" customHeight="1">
      <x:c r="A20" s="1" t="str">
        <x:v>Ownership and mapping</x:v>
      </x:c>
      <x:c r="B20" s="1" t="str">
        <x:v>Status</x:v>
      </x:c>
      <x:c r="C20" s="14" t="str">
        <x:f>IF(AND(COUNT(C10:C16)=7,C17="Yes",C18="One writer"),"Complete","Resolve ownership")</x:f>
        <x:v>Complete</x:v>
      </x:c>
      <x:c r="D20" s="1"/>
      <x:c r="E20" s="1"/>
      <x:c r="F20" s="1"/>
    </x:row>
    <x:row r="21" ht="23" customHeight="1">
      <x:c r="A21" s="1"/>
      <x:c r="B21" s="1"/>
      <x:c r="C21" s="14"/>
      <x:c r="D21" s="1"/>
      <x:c r="E21" s="1"/>
      <x:c r="F21" s="1"/>
    </x:row>
    <x:row r="22" ht="23" customHeight="1">
      <x:c r="A22" s="1"/>
      <x:c r="B22" s="1"/>
      <x:c r="C22" s="14"/>
      <x:c r="D22" s="1"/>
      <x:c r="E22" s="1"/>
      <x:c r="F22" s="1"/>
    </x:row>
    <x:row r="23" ht="23" customHeight="1">
      <x:c r="A23" s="1" t="str">
        <x:v>Receipt less dispatch</x:v>
      </x:c>
      <x:c r="B23" s="1" t="str">
        <x:v>Cartons</x:v>
      </x:c>
      <x:c r="C23" s="14" t="n">
        <x:f>IF(C20="Complete",C10-C11,"n.a.")</x:f>
        <x:v>80</x:v>
      </x:c>
      <x:c r="D23" s="1"/>
      <x:c r="E23" s="1"/>
      <x:c r="F23" s="1"/>
    </x:row>
    <x:row r="24" ht="23" customHeight="1">
      <x:c r="A24" s="1" t="str">
        <x:v>Current quantity in base units</x:v>
      </x:c>
      <x:c r="B24" s="1" t="str">
        <x:v>Units</x:v>
      </x:c>
      <x:c r="C24" s="14" t="n">
        <x:f>IF(C20="Complete",C23*C12,"n.a.")</x:f>
        <x:v>800</x:v>
      </x:c>
      <x:c r="D24" s="1"/>
      <x:c r="E24" s="1"/>
      <x:c r="F24" s="1"/>
    </x:row>
    <x:row r="25" ht="23" customHeight="1">
      <x:c r="A25" s="1" t="str">
        <x:v>Wrong duplicate-as-movement balance</x:v>
      </x:c>
      <x:c r="B25" s="1" t="str">
        <x:v>Cartons</x:v>
      </x:c>
      <x:c r="C25" s="14" t="n">
        <x:f>IF(C20="Complete",C10+C13-C11,"n.a.")</x:f>
        <x:v>180</x:v>
      </x:c>
      <x:c r="D25" s="1"/>
      <x:c r="E25" s="1" t="str">
        <x:v>This wrong result also includes the later 20-carton dispatch.</x:v>
      </x:c>
      <x:c r="F25" s="1"/>
    </x:row>
    <x:row r="26" ht="23" customHeight="1">
      <x:c r="A26" s="1" t="str">
        <x:v>Wrong stale-overwrite excess</x:v>
      </x:c>
      <x:c r="B26" s="1" t="str">
        <x:v>Cartons</x:v>
      </x:c>
      <x:c r="C26" s="14" t="n">
        <x:f>IF(C20="Complete",C13-C23,"n.a.")</x:f>
        <x:v>20</x:v>
      </x:c>
      <x:c r="D26" s="1"/>
      <x:c r="E26" s="1"/>
      <x:c r="F26" s="1"/>
    </x:row>
    <x:row r="27" ht="23" customHeight="1">
      <x:c r="A27" s="1" t="str">
        <x:v>Snapshot timing result</x:v>
      </x:c>
      <x:c r="B27" s="1" t="str">
        <x:v>Status</x:v>
      </x:c>
      <x:c r="C27" s="14" t="str">
        <x:f>IF(C20&lt;&gt;"Complete","Resolve ownership",IF(AND(C14&lt;C15,C16&gt;C15),"Reject overwrite","Review as-of scope"))</x:f>
        <x:v>Reject overwrite</x:v>
      </x:c>
      <x:c r="D27" s="1"/>
      <x:c r="E27" s="1" t="str">
        <x:v>Compare the 10:02 snapshot at its own boundary; it may be correct there.</x:v>
      </x:c>
      <x:c r="F27" s="1"/>
    </x:row>
    <x:row r="28" ht="23" customHeight="1">
      <x:c r="A28" s="1"/>
      <x:c r="B28" s="1"/>
      <x:c r="C28" s="14"/>
      <x:c r="D28" s="1"/>
      <x:c r="E28" s="1"/>
      <x:c r="F28" s="1"/>
    </x:row>
    <x:row r="29" ht="23" customHeight="1">
      <x:c r="A29" s="1"/>
      <x:c r="B29" s="1"/>
      <x:c r="C29" s="14"/>
      <x:c r="D29" s="1"/>
      <x:c r="E29" s="1"/>
      <x:c r="F29" s="1"/>
    </x:row>
    <x:row r="30" ht="23" customHeight="1">
      <x:c r="A30" s="1"/>
      <x:c r="B30" s="1"/>
      <x:c r="C30" s="14"/>
      <x:c r="D30" s="1"/>
      <x:c r="E30" s="1"/>
      <x:c r="F30" s="1"/>
    </x:row>
    <x:row r="31" ht="23" customHeight="1">
      <x:c r="A31" s="1" t="str">
        <x:v>Fact</x:v>
      </x:c>
      <x:c r="B31" s="1" t="str">
        <x:v>Example authority</x:v>
      </x:c>
      <x:c r="C31" s="14" t="str">
        <x:v>Consumer rule</x:v>
      </x:c>
      <x:c r="D31" s="1"/>
      <x:c r="E31" s="1"/>
      <x:c r="F31" s="1"/>
    </x:row>
    <x:row r="32" ht="23" customHeight="1">
      <x:c r="A32" s="1" t="str">
        <x:v>Receipt quantity</x:v>
      </x:c>
      <x:c r="B32" s="1" t="str">
        <x:v>WMS receiving</x:v>
      </x:c>
      <x:c r="C32" s="14" t="str">
        <x:v>One receipt write</x:v>
      </x:c>
      <x:c r="D32" s="1"/>
      <x:c r="E32" s="1"/>
      <x:c r="F32" s="1"/>
    </x:row>
    <x:row r="33" ht="23" customHeight="1">
      <x:c r="A33" s="1" t="str">
        <x:v>Quality release</x:v>
      </x:c>
      <x:c r="B33" s="1" t="str">
        <x:v>Quality owner</x:v>
      </x:c>
      <x:c r="C33" s="14" t="str">
        <x:v>Approved state only</x:v>
      </x:c>
      <x:c r="D33" s="1"/>
      <x:c r="E33" s="1"/>
      <x:c r="F33" s="1"/>
    </x:row>
    <x:row r="34" ht="23" customHeight="1">
      <x:c r="A34" s="1" t="str">
        <x:v>Valuation</x:v>
      </x:c>
      <x:c r="B34" s="1" t="str">
        <x:v>ERP finance</x:v>
      </x:c>
      <x:c r="C34" s="14" t="str">
        <x:v>Reference display</x:v>
      </x:c>
      <x:c r="D34" s="1"/>
      <x:c r="E34" s="1"/>
      <x:c r="F34" s="1"/>
    </x:row>
    <x:row r="35" ht="23" customHeight="1">
      <x:c r="A35" s="1" t="str">
        <x:v>Unit mapping</x:v>
      </x:c>
      <x:c r="B35" s="1" t="str">
        <x:v>Master-data owner</x:v>
      </x:c>
      <x:c r="C35" s="14" t="str">
        <x:v>Versioned conversion</x:v>
      </x:c>
      <x:c r="D35" s="1"/>
      <x:c r="E35" s="1"/>
      <x:c r="F35" s="1"/>
    </x:row>
    <x:row r="36" ht="23" customHeight="1">
      <x:c r="A36" s="1"/>
      <x:c r="B36" s="1"/>
      <x:c r="C36" s="1"/>
      <x:c r="D36" s="1"/>
      <x:c r="E36" s="1"/>
      <x:c r="F36" s="1"/>
    </x:row>
    <x:row r="37" ht="23" customHeight="1">
      <x:c r="A37" s="1"/>
      <x:c r="B37" s="1"/>
      <x:c r="C37" s="1"/>
      <x:c r="D37" s="1"/>
      <x:c r="E37" s="1"/>
      <x:c r="F37" s="1"/>
    </x:row>
  </x:sheetData>
  <x:dataValidations count="2">
    <x:dataValidation type="list" sqref="C17">
      <x:formula1>"Yes,No"</x:formula1>
    </x:dataValidation>
    <x:dataValidation type="list" sqref="C18">
      <x:formula1>"One writer,Unresolved"</x:formula1>
    </x:dataValidation>
  </x:dataValidations>
  <x:pageMargins left="0.7" right="0.7" top="0.75" bottom="0.75" header="0.3" footer="0.3"/>
</x:worksheet>
</file>